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5360" windowHeight="8520" activeTab="1"/>
  </bookViews>
  <sheets>
    <sheet name="отбор" sheetId="1" r:id="rId1"/>
    <sheet name="финал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2" l="1"/>
  <c r="O20" i="2"/>
  <c r="O19" i="2"/>
  <c r="O17" i="2"/>
  <c r="O18" i="2"/>
  <c r="O16" i="2"/>
  <c r="O15" i="2"/>
  <c r="O14" i="2"/>
  <c r="O13" i="2"/>
  <c r="O11" i="2"/>
  <c r="O12" i="2"/>
  <c r="O10" i="2"/>
  <c r="O9" i="2"/>
  <c r="O8" i="2"/>
  <c r="O7" i="2"/>
  <c r="O6" i="2"/>
  <c r="N27" i="2"/>
  <c r="M32" i="2"/>
  <c r="M31" i="2"/>
  <c r="M30" i="2"/>
  <c r="M29" i="2"/>
  <c r="M28" i="2"/>
  <c r="M27" i="2"/>
  <c r="N32" i="2"/>
  <c r="L32" i="2"/>
  <c r="N31" i="2"/>
  <c r="L31" i="2"/>
  <c r="N30" i="2"/>
  <c r="L30" i="2"/>
  <c r="N29" i="2"/>
  <c r="L29" i="2"/>
  <c r="N28" i="2"/>
  <c r="L28" i="2"/>
  <c r="O27" i="2"/>
  <c r="O28" i="2" s="1"/>
  <c r="O29" i="2" s="1"/>
  <c r="O30" i="2" s="1"/>
  <c r="O31" i="2" s="1"/>
  <c r="O32" i="2" s="1"/>
  <c r="L27" i="2"/>
  <c r="P21" i="2" l="1"/>
  <c r="N21" i="2"/>
  <c r="P16" i="2"/>
  <c r="N16" i="2"/>
  <c r="P20" i="2"/>
  <c r="N20" i="2"/>
  <c r="P14" i="2"/>
  <c r="N14" i="2"/>
  <c r="P17" i="2"/>
  <c r="N17" i="2"/>
  <c r="P19" i="2"/>
  <c r="N19" i="2"/>
  <c r="Q15" i="2"/>
  <c r="Q16" i="2" s="1"/>
  <c r="Q17" i="2" s="1"/>
  <c r="Q18" i="2" s="1"/>
  <c r="Q19" i="2" s="1"/>
  <c r="Q20" i="2" s="1"/>
  <c r="Q21" i="2" s="1"/>
  <c r="P18" i="2"/>
  <c r="N18" i="2"/>
  <c r="P15" i="2"/>
  <c r="N15" i="2"/>
  <c r="P11" i="2"/>
  <c r="N11" i="2"/>
  <c r="P7" i="2"/>
  <c r="N7" i="2"/>
  <c r="P10" i="2"/>
  <c r="N10" i="2"/>
  <c r="P13" i="2"/>
  <c r="N13" i="2"/>
  <c r="P12" i="2"/>
  <c r="N12" i="2"/>
  <c r="P9" i="2"/>
  <c r="N9" i="2"/>
  <c r="P8" i="2"/>
  <c r="N8" i="2"/>
  <c r="Q6" i="2"/>
  <c r="Q7" i="2" s="1"/>
  <c r="P6" i="2"/>
  <c r="N6" i="2"/>
  <c r="Q8" i="2" l="1"/>
  <c r="Q9" i="2" s="1"/>
  <c r="Q10" i="2" s="1"/>
  <c r="Q11" i="2" s="1"/>
  <c r="Q12" i="2" s="1"/>
  <c r="Q13" i="2" s="1"/>
  <c r="M37" i="1" l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L25" i="1"/>
  <c r="M25" i="1"/>
  <c r="M23" i="1" l="1"/>
  <c r="M22" i="1"/>
  <c r="M13" i="1"/>
  <c r="M11" i="1"/>
  <c r="M16" i="1"/>
  <c r="M15" i="1"/>
  <c r="M24" i="1"/>
  <c r="M20" i="1"/>
  <c r="M9" i="1"/>
  <c r="M12" i="1"/>
  <c r="M19" i="1"/>
  <c r="M14" i="1"/>
  <c r="M8" i="1"/>
  <c r="M17" i="1"/>
  <c r="M10" i="1"/>
  <c r="M21" i="1"/>
  <c r="M18" i="1"/>
  <c r="L23" i="1" l="1"/>
  <c r="L22" i="1"/>
  <c r="L13" i="1"/>
  <c r="L11" i="1"/>
  <c r="L16" i="1"/>
  <c r="L15" i="1"/>
  <c r="L24" i="1"/>
  <c r="L20" i="1"/>
  <c r="L9" i="1"/>
  <c r="L12" i="1"/>
  <c r="L19" i="1"/>
  <c r="L14" i="1"/>
  <c r="L8" i="1"/>
  <c r="L17" i="1"/>
  <c r="L10" i="1"/>
  <c r="L21" i="1"/>
  <c r="L18" i="1"/>
</calcChain>
</file>

<file path=xl/sharedStrings.xml><?xml version="1.0" encoding="utf-8"?>
<sst xmlns="http://schemas.openxmlformats.org/spreadsheetml/2006/main" count="190" uniqueCount="58">
  <si>
    <t>№</t>
  </si>
  <si>
    <t>Фамилия, имя</t>
  </si>
  <si>
    <t>Клуб/Город</t>
  </si>
  <si>
    <t xml:space="preserve">Всего </t>
  </si>
  <si>
    <t>Средний</t>
  </si>
  <si>
    <t>игра</t>
  </si>
  <si>
    <t>рез-т</t>
  </si>
  <si>
    <t>квалификация</t>
  </si>
  <si>
    <t>9 этап КИО2024</t>
  </si>
  <si>
    <t>ганд-п</t>
  </si>
  <si>
    <t>26 10 2024 - 02 11 2024</t>
  </si>
  <si>
    <t>Причко Олег</t>
  </si>
  <si>
    <t>ОО"ФБИО"</t>
  </si>
  <si>
    <t>РО "ФБТО"</t>
  </si>
  <si>
    <t>Садетдинова Екатерина</t>
  </si>
  <si>
    <t>Причко Екатерина</t>
  </si>
  <si>
    <t>Самойлихина Жанна</t>
  </si>
  <si>
    <t>Николаева Ольга</t>
  </si>
  <si>
    <t>Зарудская Юлия</t>
  </si>
  <si>
    <t>Ремнев Андрей</t>
  </si>
  <si>
    <t>Красноштанорв Даниил</t>
  </si>
  <si>
    <t>Шемазашвили Коба</t>
  </si>
  <si>
    <t>Галкин Александр</t>
  </si>
  <si>
    <t>Семенов Михаил</t>
  </si>
  <si>
    <t>Хвостова Ольга</t>
  </si>
  <si>
    <t>Ильин Станислав</t>
  </si>
  <si>
    <t>Бажанов Дмитрий</t>
  </si>
  <si>
    <t>Вайнер Евгений</t>
  </si>
  <si>
    <t>Бабкин Роман</t>
  </si>
  <si>
    <t>Отморский Иван</t>
  </si>
  <si>
    <t>Красноштанорв Антон</t>
  </si>
  <si>
    <t>Кулинич Василий</t>
  </si>
  <si>
    <t>Куриленок Сергей</t>
  </si>
  <si>
    <t>Юргин Виктор</t>
  </si>
  <si>
    <t>Федотов Владимир</t>
  </si>
  <si>
    <t>Зильберштейн Светлана</t>
  </si>
  <si>
    <t>Место</t>
  </si>
  <si>
    <t>Звание</t>
  </si>
  <si>
    <t>КМС</t>
  </si>
  <si>
    <t>МС</t>
  </si>
  <si>
    <t>Женский зачет</t>
  </si>
  <si>
    <t>мужской зачет</t>
  </si>
  <si>
    <t>РЕЗУЛЬТАТЫ ФИНАЛА</t>
  </si>
  <si>
    <t xml:space="preserve"> </t>
  </si>
  <si>
    <t>РАУНД  РОБИН</t>
  </si>
  <si>
    <t>мужчины</t>
  </si>
  <si>
    <t xml:space="preserve">Предв. </t>
  </si>
  <si>
    <t>Средний за РР</t>
  </si>
  <si>
    <t>Всего</t>
  </si>
  <si>
    <t>этап</t>
  </si>
  <si>
    <t xml:space="preserve">     Бонус</t>
  </si>
  <si>
    <t>ЖЕНЩИНЫ</t>
  </si>
  <si>
    <t>Бонус</t>
  </si>
  <si>
    <t>Средний за 13 игр</t>
  </si>
  <si>
    <t>БОНУСЫ:</t>
  </si>
  <si>
    <t>Победа - 20 очков</t>
  </si>
  <si>
    <t>Ничья - 10 очков</t>
  </si>
  <si>
    <t>Средний за 11 игр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</si>
</sst>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26"/>
      <color indexed="12"/>
      <name val="Garamond"/>
      <family val="1"/>
      <charset val="204"/>
    </font>
    <font>
      <sz val="11"/>
      <name val="Comic Sans MS"/>
      <family val="4"/>
      <charset val="204"/>
    </font>
    <font>
      <b/>
      <sz val="14"/>
      <name val="Garamond"/>
      <family val="1"/>
      <charset val="204"/>
    </font>
    <font>
      <sz val="11"/>
      <name val="Garamond"/>
      <family val="1"/>
      <charset val="204"/>
    </font>
    <font>
      <i/>
      <sz val="18"/>
      <name val="Arial Cyr"/>
      <charset val="204"/>
    </font>
    <font>
      <i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family val="2"/>
      <charset val="204"/>
    </font>
    <font>
      <b/>
      <i/>
      <sz val="12"/>
      <name val="Arial Cyr"/>
      <charset val="204"/>
    </font>
    <font>
      <b/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4"/>
      <name val="Arial Cyr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Arial Cyr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Verdana"/>
      <family val="2"/>
      <charset val="204"/>
    </font>
    <font>
      <b/>
      <sz val="11"/>
      <color theme="1"/>
      <name val="Arial"/>
      <family val="2"/>
      <charset val="204"/>
    </font>
    <font>
      <i/>
      <sz val="16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Verdana"/>
      <family val="2"/>
      <charset val="204"/>
    </font>
    <font>
      <sz val="10"/>
      <color indexed="64"/>
      <name val="Verdana"/>
      <family val="2"/>
      <charset val="204"/>
    </font>
    <font>
      <sz val="10"/>
      <color indexed="8"/>
      <name val="Verdana"/>
      <family val="2"/>
      <charset val="204"/>
    </font>
    <font>
      <sz val="12"/>
      <name val="Arial"/>
      <family val="2"/>
      <charset val="204"/>
    </font>
    <font>
      <i/>
      <sz val="14"/>
      <name val="Arial Cyr"/>
      <charset val="204"/>
    </font>
    <font>
      <b/>
      <i/>
      <sz val="9"/>
      <name val="Arial Cyr"/>
      <family val="2"/>
      <charset val="204"/>
    </font>
    <font>
      <b/>
      <i/>
      <sz val="8"/>
      <name val="Arial Cyr"/>
      <family val="2"/>
      <charset val="204"/>
    </font>
    <font>
      <b/>
      <sz val="9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b/>
      <sz val="9"/>
      <color theme="1"/>
      <name val="Arial Cyr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 Cyr"/>
      <family val="2"/>
      <charset val="204"/>
    </font>
    <font>
      <b/>
      <i/>
      <sz val="11"/>
      <name val="Times New Roman Cyr"/>
      <family val="1"/>
      <charset val="204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3" xfId="0" applyBorder="1"/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" fillId="0" borderId="0" xfId="0" applyNumberFormat="1" applyFont="1"/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7" fillId="0" borderId="3" xfId="0" applyFont="1" applyBorder="1"/>
    <xf numFmtId="0" fontId="18" fillId="0" borderId="3" xfId="0" applyFont="1" applyBorder="1"/>
    <xf numFmtId="0" fontId="0" fillId="0" borderId="3" xfId="0" applyFont="1" applyBorder="1"/>
    <xf numFmtId="0" fontId="17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0" fontId="18" fillId="0" borderId="2" xfId="0" applyFont="1" applyBorder="1"/>
    <xf numFmtId="0" fontId="17" fillId="0" borderId="6" xfId="0" applyFont="1" applyBorder="1" applyAlignment="1">
      <alignment horizontal="center"/>
    </xf>
    <xf numFmtId="0" fontId="17" fillId="0" borderId="6" xfId="0" applyFont="1" applyBorder="1"/>
    <xf numFmtId="0" fontId="18" fillId="0" borderId="6" xfId="0" applyFont="1" applyBorder="1"/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2" fontId="13" fillId="0" borderId="6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0" fillId="0" borderId="0" xfId="0" applyNumberFormat="1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0" fontId="25" fillId="0" borderId="0" xfId="0" applyNumberFormat="1" applyFont="1" applyAlignment="1">
      <alignment horizontal="center" vertical="center"/>
    </xf>
    <xf numFmtId="0" fontId="27" fillId="0" borderId="0" xfId="0" applyNumberFormat="1" applyFont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left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Alignment="1">
      <alignment horizontal="left" vertical="center"/>
    </xf>
    <xf numFmtId="0" fontId="28" fillId="0" borderId="0" xfId="0" applyNumberFormat="1" applyFont="1" applyAlignment="1">
      <alignment horizontal="center" vertical="center"/>
    </xf>
    <xf numFmtId="0" fontId="28" fillId="0" borderId="0" xfId="0" applyNumberFormat="1" applyFont="1" applyAlignment="1">
      <alignment horizontal="left" vertical="center"/>
    </xf>
    <xf numFmtId="0" fontId="7" fillId="0" borderId="0" xfId="0" applyFont="1"/>
    <xf numFmtId="0" fontId="1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2" fontId="32" fillId="0" borderId="2" xfId="0" applyNumberFormat="1" applyFont="1" applyFill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/>
    </xf>
    <xf numFmtId="0" fontId="32" fillId="0" borderId="5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0" borderId="13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4" fillId="4" borderId="14" xfId="0" applyFont="1" applyFill="1" applyBorder="1" applyAlignment="1">
      <alignment horizontal="center"/>
    </xf>
    <xf numFmtId="0" fontId="34" fillId="4" borderId="2" xfId="0" applyFont="1" applyFill="1" applyBorder="1" applyAlignment="1">
      <alignment horizontal="center"/>
    </xf>
    <xf numFmtId="0" fontId="35" fillId="4" borderId="3" xfId="0" applyFont="1" applyFill="1" applyBorder="1" applyAlignment="1">
      <alignment horizontal="center"/>
    </xf>
    <xf numFmtId="0" fontId="36" fillId="0" borderId="0" xfId="0" applyFont="1"/>
    <xf numFmtId="0" fontId="32" fillId="0" borderId="17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2" fontId="32" fillId="0" borderId="6" xfId="0" applyNumberFormat="1" applyFont="1" applyFill="1" applyBorder="1" applyAlignment="1">
      <alignment horizontal="center" vertical="center"/>
    </xf>
    <xf numFmtId="4" fontId="32" fillId="0" borderId="6" xfId="0" applyNumberFormat="1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38" fillId="0" borderId="0" xfId="0" applyNumberFormat="1" applyFont="1" applyAlignment="1">
      <alignment horizontal="center" vertical="center"/>
    </xf>
    <xf numFmtId="0" fontId="19" fillId="0" borderId="0" xfId="0" applyFont="1"/>
    <xf numFmtId="0" fontId="39" fillId="0" borderId="0" xfId="0" applyFont="1"/>
    <xf numFmtId="0" fontId="40" fillId="0" borderId="0" xfId="0" applyFont="1"/>
    <xf numFmtId="0" fontId="12" fillId="0" borderId="4" xfId="0" applyFont="1" applyFill="1" applyBorder="1" applyAlignment="1">
      <alignment horizontal="center"/>
    </xf>
    <xf numFmtId="0" fontId="32" fillId="5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justify" vertical="center"/>
    </xf>
    <xf numFmtId="0" fontId="31" fillId="0" borderId="2" xfId="0" applyFont="1" applyFill="1" applyBorder="1" applyAlignment="1">
      <alignment horizontal="justify" vertical="center"/>
    </xf>
    <xf numFmtId="0" fontId="30" fillId="0" borderId="1" xfId="0" applyFont="1" applyFill="1" applyBorder="1" applyAlignment="1">
      <alignment horizontal="justify" vertical="center"/>
    </xf>
    <xf numFmtId="0" fontId="30" fillId="0" borderId="2" xfId="0" applyFont="1" applyFill="1" applyBorder="1" applyAlignment="1">
      <alignment horizontal="justify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3" fillId="0" borderId="0" xfId="0" applyNumberFormat="1" applyFont="1" applyAlignment="1">
      <alignment horizontal="center" vertical="center"/>
    </xf>
    <xf numFmtId="0" fontId="41" fillId="0" borderId="3" xfId="0" applyFont="1" applyBorder="1" applyAlignment="1">
      <alignment horizontal="center"/>
    </xf>
    <xf numFmtId="0" fontId="4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4" zoomScale="70" zoomScaleNormal="70" workbookViewId="0">
      <selection activeCell="E8" sqref="E8"/>
    </sheetView>
  </sheetViews>
  <sheetFormatPr defaultRowHeight="15" x14ac:dyDescent="0.25"/>
  <cols>
    <col min="1" max="2" width="7.85546875" customWidth="1"/>
    <col min="3" max="3" width="22.5703125" customWidth="1"/>
    <col min="4" max="4" width="12.85546875" customWidth="1"/>
    <col min="13" max="13" width="10.7109375" customWidth="1"/>
  </cols>
  <sheetData>
    <row r="1" spans="1:16" ht="33.75" x14ac:dyDescent="0.5">
      <c r="A1" s="1"/>
      <c r="B1" s="1"/>
      <c r="C1" s="36" t="s">
        <v>8</v>
      </c>
      <c r="D1" s="2"/>
      <c r="E1" s="3"/>
      <c r="F1" s="4"/>
      <c r="G1" s="3"/>
      <c r="H1" s="3"/>
      <c r="I1" s="3"/>
      <c r="J1" s="3"/>
      <c r="K1" s="3"/>
      <c r="L1" s="3"/>
      <c r="M1" s="5"/>
    </row>
    <row r="2" spans="1:16" ht="18.75" hidden="1" x14ac:dyDescent="0.3">
      <c r="A2" s="1"/>
      <c r="B2" s="1"/>
      <c r="C2" s="6"/>
      <c r="D2" s="7"/>
      <c r="E2" s="8"/>
      <c r="F2" s="9"/>
      <c r="G2" s="3"/>
      <c r="H2" s="3"/>
      <c r="K2" s="3"/>
      <c r="L2" s="3"/>
      <c r="M2" s="5"/>
    </row>
    <row r="3" spans="1:16" ht="15.75" hidden="1" x14ac:dyDescent="0.25">
      <c r="A3" s="1"/>
      <c r="B3" s="1"/>
      <c r="C3" s="2"/>
      <c r="E3" s="3"/>
      <c r="F3" s="10"/>
      <c r="G3" s="3"/>
      <c r="H3" s="3"/>
      <c r="I3" s="3"/>
      <c r="J3" s="3"/>
      <c r="K3" s="3"/>
      <c r="L3" s="3"/>
      <c r="M3" s="5"/>
    </row>
    <row r="4" spans="1:16" ht="23.25" x14ac:dyDescent="0.35">
      <c r="C4" s="35" t="s">
        <v>7</v>
      </c>
      <c r="D4" s="34" t="s">
        <v>10</v>
      </c>
      <c r="E4" s="11"/>
      <c r="F4" s="12"/>
      <c r="G4" s="12"/>
      <c r="H4" s="12"/>
      <c r="I4" s="12"/>
      <c r="J4" s="12"/>
      <c r="K4" s="13"/>
      <c r="L4" s="12"/>
      <c r="M4" s="12"/>
    </row>
    <row r="5" spans="1:16" ht="15.75" x14ac:dyDescent="0.25">
      <c r="C5" s="53" t="s">
        <v>41</v>
      </c>
      <c r="D5" s="13"/>
      <c r="E5" s="14"/>
      <c r="F5" s="15"/>
      <c r="G5" s="14"/>
      <c r="H5" s="14"/>
      <c r="I5" s="14"/>
      <c r="J5" s="14"/>
      <c r="K5" s="14"/>
      <c r="L5" s="14"/>
      <c r="M5" s="14"/>
    </row>
    <row r="6" spans="1:16" x14ac:dyDescent="0.25">
      <c r="A6" s="52" t="s">
        <v>36</v>
      </c>
      <c r="B6" s="52" t="s">
        <v>37</v>
      </c>
      <c r="C6" s="16" t="s">
        <v>1</v>
      </c>
      <c r="D6" s="33" t="s">
        <v>2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/>
      <c r="L6" s="17" t="s">
        <v>3</v>
      </c>
      <c r="M6" s="16" t="s">
        <v>4</v>
      </c>
    </row>
    <row r="7" spans="1:16" x14ac:dyDescent="0.25">
      <c r="A7" s="18"/>
      <c r="B7" s="18"/>
      <c r="C7" s="18"/>
      <c r="D7" s="18"/>
      <c r="E7" s="19" t="s">
        <v>5</v>
      </c>
      <c r="F7" s="19" t="s">
        <v>5</v>
      </c>
      <c r="G7" s="19" t="s">
        <v>5</v>
      </c>
      <c r="H7" s="19" t="s">
        <v>5</v>
      </c>
      <c r="I7" s="19" t="s">
        <v>5</v>
      </c>
      <c r="J7" s="19" t="s">
        <v>5</v>
      </c>
      <c r="K7" s="19" t="s">
        <v>9</v>
      </c>
      <c r="L7" s="20"/>
      <c r="M7" s="21" t="s">
        <v>6</v>
      </c>
    </row>
    <row r="8" spans="1:16" x14ac:dyDescent="0.25">
      <c r="A8" s="41">
        <v>1</v>
      </c>
      <c r="B8" s="41" t="s">
        <v>38</v>
      </c>
      <c r="C8" s="38" t="s">
        <v>20</v>
      </c>
      <c r="D8" s="38" t="s">
        <v>12</v>
      </c>
      <c r="E8" s="113">
        <v>289</v>
      </c>
      <c r="F8" s="24">
        <v>257</v>
      </c>
      <c r="G8" s="24">
        <v>195</v>
      </c>
      <c r="H8" s="24">
        <v>266</v>
      </c>
      <c r="I8" s="24">
        <v>238</v>
      </c>
      <c r="J8" s="24">
        <v>214</v>
      </c>
      <c r="K8" s="24">
        <v>48</v>
      </c>
      <c r="L8" s="25">
        <f t="shared" ref="L8:L24" si="0">SUM(E8:K8)</f>
        <v>1507</v>
      </c>
      <c r="M8" s="26">
        <f t="shared" ref="M8:M24" si="1">SUM(E8:K8)/6</f>
        <v>251.16666666666666</v>
      </c>
      <c r="O8" s="96"/>
      <c r="P8" s="96"/>
    </row>
    <row r="9" spans="1:16" x14ac:dyDescent="0.25">
      <c r="A9" s="41">
        <v>2</v>
      </c>
      <c r="B9" s="41">
        <v>1</v>
      </c>
      <c r="C9" s="38" t="s">
        <v>19</v>
      </c>
      <c r="D9" s="39" t="s">
        <v>12</v>
      </c>
      <c r="E9" s="27">
        <v>178</v>
      </c>
      <c r="F9" s="28">
        <v>224</v>
      </c>
      <c r="G9" s="28">
        <v>214</v>
      </c>
      <c r="H9" s="28">
        <v>191</v>
      </c>
      <c r="I9" s="28">
        <v>243</v>
      </c>
      <c r="J9" s="28">
        <v>180</v>
      </c>
      <c r="K9" s="32"/>
      <c r="L9" s="25">
        <f t="shared" si="0"/>
        <v>1230</v>
      </c>
      <c r="M9" s="26">
        <f t="shared" si="1"/>
        <v>205</v>
      </c>
    </row>
    <row r="10" spans="1:16" x14ac:dyDescent="0.25">
      <c r="A10" s="41">
        <v>3</v>
      </c>
      <c r="B10" s="41" t="s">
        <v>38</v>
      </c>
      <c r="C10" s="38" t="s">
        <v>21</v>
      </c>
      <c r="D10" s="38" t="s">
        <v>12</v>
      </c>
      <c r="E10" s="29">
        <v>237</v>
      </c>
      <c r="F10" s="30">
        <v>161</v>
      </c>
      <c r="G10" s="30">
        <v>236</v>
      </c>
      <c r="H10" s="30">
        <v>180</v>
      </c>
      <c r="I10" s="30">
        <v>198</v>
      </c>
      <c r="J10" s="30">
        <v>186</v>
      </c>
      <c r="K10" s="24"/>
      <c r="L10" s="25">
        <f t="shared" si="0"/>
        <v>1198</v>
      </c>
      <c r="M10" s="26">
        <f t="shared" si="1"/>
        <v>199.66666666666666</v>
      </c>
    </row>
    <row r="11" spans="1:16" x14ac:dyDescent="0.25">
      <c r="A11" s="41">
        <v>4</v>
      </c>
      <c r="B11" s="41" t="s">
        <v>38</v>
      </c>
      <c r="C11" s="38" t="s">
        <v>31</v>
      </c>
      <c r="D11" s="39" t="s">
        <v>12</v>
      </c>
      <c r="E11" s="27">
        <v>243</v>
      </c>
      <c r="F11" s="28">
        <v>210</v>
      </c>
      <c r="G11" s="28">
        <v>186</v>
      </c>
      <c r="H11" s="28">
        <v>201</v>
      </c>
      <c r="I11" s="28">
        <v>165</v>
      </c>
      <c r="J11" s="28">
        <v>189</v>
      </c>
      <c r="K11" s="32"/>
      <c r="L11" s="25">
        <f t="shared" si="0"/>
        <v>1194</v>
      </c>
      <c r="M11" s="26">
        <f t="shared" si="1"/>
        <v>199</v>
      </c>
    </row>
    <row r="12" spans="1:16" x14ac:dyDescent="0.25">
      <c r="A12" s="41">
        <v>5</v>
      </c>
      <c r="B12" s="41" t="s">
        <v>38</v>
      </c>
      <c r="C12" s="38" t="s">
        <v>22</v>
      </c>
      <c r="D12" s="39" t="s">
        <v>13</v>
      </c>
      <c r="E12" s="29">
        <v>198</v>
      </c>
      <c r="F12" s="30">
        <v>178</v>
      </c>
      <c r="G12" s="30">
        <v>201</v>
      </c>
      <c r="H12" s="30">
        <v>201</v>
      </c>
      <c r="I12" s="30">
        <v>205</v>
      </c>
      <c r="J12" s="30">
        <v>174</v>
      </c>
      <c r="K12" s="24"/>
      <c r="L12" s="25">
        <f t="shared" si="0"/>
        <v>1157</v>
      </c>
      <c r="M12" s="26">
        <f t="shared" si="1"/>
        <v>192.83333333333334</v>
      </c>
    </row>
    <row r="13" spans="1:16" x14ac:dyDescent="0.25">
      <c r="A13" s="41">
        <v>6</v>
      </c>
      <c r="B13" s="41">
        <v>1</v>
      </c>
      <c r="C13" s="38" t="s">
        <v>32</v>
      </c>
      <c r="D13" s="39" t="s">
        <v>12</v>
      </c>
      <c r="E13" s="27">
        <v>190</v>
      </c>
      <c r="F13" s="28">
        <v>174</v>
      </c>
      <c r="G13" s="28">
        <v>177</v>
      </c>
      <c r="H13" s="28">
        <v>207</v>
      </c>
      <c r="I13" s="28">
        <v>235</v>
      </c>
      <c r="J13" s="28">
        <v>145</v>
      </c>
      <c r="K13" s="32"/>
      <c r="L13" s="25">
        <f t="shared" si="0"/>
        <v>1128</v>
      </c>
      <c r="M13" s="26">
        <f t="shared" si="1"/>
        <v>188</v>
      </c>
    </row>
    <row r="14" spans="1:16" x14ac:dyDescent="0.25">
      <c r="A14" s="41">
        <v>7</v>
      </c>
      <c r="B14" s="41">
        <v>3</v>
      </c>
      <c r="C14" s="38" t="s">
        <v>23</v>
      </c>
      <c r="D14" s="38" t="s">
        <v>12</v>
      </c>
      <c r="E14" s="29">
        <v>221</v>
      </c>
      <c r="F14" s="30">
        <v>194</v>
      </c>
      <c r="G14" s="30">
        <v>198</v>
      </c>
      <c r="H14" s="30">
        <v>172</v>
      </c>
      <c r="I14" s="30">
        <v>156</v>
      </c>
      <c r="J14" s="30">
        <v>179</v>
      </c>
      <c r="K14" s="24"/>
      <c r="L14" s="25">
        <f t="shared" si="0"/>
        <v>1120</v>
      </c>
      <c r="M14" s="26">
        <f t="shared" si="1"/>
        <v>186.66666666666666</v>
      </c>
    </row>
    <row r="15" spans="1:16" ht="15.75" thickBot="1" x14ac:dyDescent="0.3">
      <c r="A15" s="45">
        <v>8</v>
      </c>
      <c r="B15" s="45">
        <v>2</v>
      </c>
      <c r="C15" s="46" t="s">
        <v>29</v>
      </c>
      <c r="D15" s="47" t="s">
        <v>12</v>
      </c>
      <c r="E15" s="48">
        <v>158</v>
      </c>
      <c r="F15" s="49">
        <v>181</v>
      </c>
      <c r="G15" s="49">
        <v>154</v>
      </c>
      <c r="H15" s="49">
        <v>226</v>
      </c>
      <c r="I15" s="49">
        <v>181</v>
      </c>
      <c r="J15" s="49">
        <v>194</v>
      </c>
      <c r="K15" s="49"/>
      <c r="L15" s="50">
        <f t="shared" si="0"/>
        <v>1094</v>
      </c>
      <c r="M15" s="51">
        <f t="shared" si="1"/>
        <v>182.33333333333334</v>
      </c>
    </row>
    <row r="16" spans="1:16" x14ac:dyDescent="0.25">
      <c r="A16" s="42">
        <v>9</v>
      </c>
      <c r="B16" s="42" t="s">
        <v>39</v>
      </c>
      <c r="C16" s="43" t="s">
        <v>30</v>
      </c>
      <c r="D16" s="44" t="s">
        <v>12</v>
      </c>
      <c r="E16" s="23">
        <v>195</v>
      </c>
      <c r="F16" s="24">
        <v>192</v>
      </c>
      <c r="G16" s="24">
        <v>172</v>
      </c>
      <c r="H16" s="24">
        <v>180</v>
      </c>
      <c r="I16" s="24">
        <v>194</v>
      </c>
      <c r="J16" s="24">
        <v>146</v>
      </c>
      <c r="K16" s="24"/>
      <c r="L16" s="25">
        <f t="shared" si="0"/>
        <v>1079</v>
      </c>
      <c r="M16" s="26">
        <f t="shared" si="1"/>
        <v>179.83333333333334</v>
      </c>
    </row>
    <row r="17" spans="1:13" x14ac:dyDescent="0.25">
      <c r="A17" s="41">
        <v>10</v>
      </c>
      <c r="B17" s="41" t="s">
        <v>39</v>
      </c>
      <c r="C17" s="38" t="s">
        <v>24</v>
      </c>
      <c r="D17" s="38" t="s">
        <v>12</v>
      </c>
      <c r="E17" s="29">
        <v>189</v>
      </c>
      <c r="F17" s="30">
        <v>163</v>
      </c>
      <c r="G17" s="30">
        <v>177</v>
      </c>
      <c r="H17" s="30">
        <v>223</v>
      </c>
      <c r="I17" s="30">
        <v>147</v>
      </c>
      <c r="J17" s="30">
        <v>179</v>
      </c>
      <c r="K17" s="24"/>
      <c r="L17" s="25">
        <f t="shared" si="0"/>
        <v>1078</v>
      </c>
      <c r="M17" s="26">
        <f t="shared" si="1"/>
        <v>179.66666666666666</v>
      </c>
    </row>
    <row r="18" spans="1:13" x14ac:dyDescent="0.25">
      <c r="A18" s="41">
        <v>11</v>
      </c>
      <c r="B18" s="41" t="s">
        <v>39</v>
      </c>
      <c r="C18" s="38" t="s">
        <v>11</v>
      </c>
      <c r="D18" s="38" t="s">
        <v>12</v>
      </c>
      <c r="E18" s="29">
        <v>193</v>
      </c>
      <c r="F18" s="30">
        <v>148</v>
      </c>
      <c r="G18" s="30">
        <v>168</v>
      </c>
      <c r="H18" s="30">
        <v>153</v>
      </c>
      <c r="I18" s="30">
        <v>165</v>
      </c>
      <c r="J18" s="30">
        <v>246</v>
      </c>
      <c r="K18" s="24"/>
      <c r="L18" s="25">
        <f t="shared" si="0"/>
        <v>1073</v>
      </c>
      <c r="M18" s="26">
        <f t="shared" si="1"/>
        <v>178.83333333333334</v>
      </c>
    </row>
    <row r="19" spans="1:13" x14ac:dyDescent="0.25">
      <c r="A19" s="41">
        <v>12</v>
      </c>
      <c r="B19" s="41">
        <v>1</v>
      </c>
      <c r="C19" s="38" t="s">
        <v>25</v>
      </c>
      <c r="D19" s="38" t="s">
        <v>12</v>
      </c>
      <c r="E19" s="27">
        <v>148</v>
      </c>
      <c r="F19" s="28">
        <v>180</v>
      </c>
      <c r="G19" s="28">
        <v>167</v>
      </c>
      <c r="H19" s="28">
        <v>178</v>
      </c>
      <c r="I19" s="28">
        <v>159</v>
      </c>
      <c r="J19" s="28">
        <v>214</v>
      </c>
      <c r="K19" s="32"/>
      <c r="L19" s="25">
        <f t="shared" si="0"/>
        <v>1046</v>
      </c>
      <c r="M19" s="26">
        <f t="shared" si="1"/>
        <v>174.33333333333334</v>
      </c>
    </row>
    <row r="20" spans="1:13" x14ac:dyDescent="0.25">
      <c r="A20" s="41">
        <v>13</v>
      </c>
      <c r="B20" s="41" t="s">
        <v>39</v>
      </c>
      <c r="C20" s="38" t="s">
        <v>27</v>
      </c>
      <c r="D20" s="39" t="s">
        <v>12</v>
      </c>
      <c r="E20" s="29">
        <v>138</v>
      </c>
      <c r="F20" s="30">
        <v>168</v>
      </c>
      <c r="G20" s="30">
        <v>214</v>
      </c>
      <c r="H20" s="30">
        <v>152</v>
      </c>
      <c r="I20" s="30">
        <v>175</v>
      </c>
      <c r="J20" s="30">
        <v>180</v>
      </c>
      <c r="K20" s="24"/>
      <c r="L20" s="25">
        <f t="shared" si="0"/>
        <v>1027</v>
      </c>
      <c r="M20" s="26">
        <f t="shared" si="1"/>
        <v>171.16666666666666</v>
      </c>
    </row>
    <row r="21" spans="1:13" x14ac:dyDescent="0.25">
      <c r="A21" s="41">
        <v>14</v>
      </c>
      <c r="B21" s="41">
        <v>3</v>
      </c>
      <c r="C21" s="39" t="s">
        <v>26</v>
      </c>
      <c r="D21" s="39" t="s">
        <v>12</v>
      </c>
      <c r="E21" s="27">
        <v>187</v>
      </c>
      <c r="F21" s="28">
        <v>150</v>
      </c>
      <c r="G21" s="28">
        <v>163</v>
      </c>
      <c r="H21" s="28">
        <v>185</v>
      </c>
      <c r="I21" s="28">
        <v>172</v>
      </c>
      <c r="J21" s="28">
        <v>169</v>
      </c>
      <c r="K21" s="32"/>
      <c r="L21" s="25">
        <f t="shared" si="0"/>
        <v>1026</v>
      </c>
      <c r="M21" s="26">
        <f t="shared" si="1"/>
        <v>171</v>
      </c>
    </row>
    <row r="22" spans="1:13" x14ac:dyDescent="0.25">
      <c r="A22" s="41">
        <v>15</v>
      </c>
      <c r="B22" s="41" t="s">
        <v>38</v>
      </c>
      <c r="C22" s="39" t="s">
        <v>33</v>
      </c>
      <c r="D22" s="39" t="s">
        <v>12</v>
      </c>
      <c r="E22" s="27">
        <v>154</v>
      </c>
      <c r="F22" s="28">
        <v>169</v>
      </c>
      <c r="G22" s="28">
        <v>159</v>
      </c>
      <c r="H22" s="28">
        <v>170</v>
      </c>
      <c r="I22" s="28">
        <v>196</v>
      </c>
      <c r="J22" s="28">
        <v>134</v>
      </c>
      <c r="K22" s="32"/>
      <c r="L22" s="25">
        <f t="shared" si="0"/>
        <v>982</v>
      </c>
      <c r="M22" s="26">
        <f t="shared" si="1"/>
        <v>163.66666666666666</v>
      </c>
    </row>
    <row r="23" spans="1:13" ht="15.75" thickBot="1" x14ac:dyDescent="0.3">
      <c r="A23" s="45">
        <v>16</v>
      </c>
      <c r="B23" s="45">
        <v>3</v>
      </c>
      <c r="C23" s="46" t="s">
        <v>34</v>
      </c>
      <c r="D23" s="47" t="s">
        <v>12</v>
      </c>
      <c r="E23" s="48">
        <v>160</v>
      </c>
      <c r="F23" s="49">
        <v>156</v>
      </c>
      <c r="G23" s="49">
        <v>146</v>
      </c>
      <c r="H23" s="49">
        <v>166</v>
      </c>
      <c r="I23" s="49">
        <v>136</v>
      </c>
      <c r="J23" s="49">
        <v>180</v>
      </c>
      <c r="K23" s="49"/>
      <c r="L23" s="50">
        <f t="shared" si="0"/>
        <v>944</v>
      </c>
      <c r="M23" s="51">
        <f t="shared" si="1"/>
        <v>157.33333333333334</v>
      </c>
    </row>
    <row r="24" spans="1:13" x14ac:dyDescent="0.25">
      <c r="A24" s="42">
        <v>17</v>
      </c>
      <c r="B24" s="42">
        <v>1</v>
      </c>
      <c r="C24" s="44" t="s">
        <v>28</v>
      </c>
      <c r="D24" s="44" t="s">
        <v>12</v>
      </c>
      <c r="E24" s="31">
        <v>105</v>
      </c>
      <c r="F24" s="32">
        <v>173</v>
      </c>
      <c r="G24" s="32">
        <v>164</v>
      </c>
      <c r="H24" s="32">
        <v>144</v>
      </c>
      <c r="I24" s="32">
        <v>130</v>
      </c>
      <c r="J24" s="32">
        <v>166</v>
      </c>
      <c r="K24" s="32"/>
      <c r="L24" s="25">
        <f t="shared" si="0"/>
        <v>882</v>
      </c>
      <c r="M24" s="26">
        <f t="shared" si="1"/>
        <v>147</v>
      </c>
    </row>
    <row r="25" spans="1:13" x14ac:dyDescent="0.25">
      <c r="A25" s="41"/>
      <c r="B25" s="41"/>
      <c r="C25" s="38"/>
      <c r="D25" s="38"/>
      <c r="E25" s="27"/>
      <c r="F25" s="28"/>
      <c r="G25" s="28"/>
      <c r="H25" s="28"/>
      <c r="I25" s="28"/>
      <c r="J25" s="28"/>
      <c r="K25" s="32"/>
      <c r="L25" s="25">
        <f t="shared" ref="L25" si="2">SUM(E25:K25)</f>
        <v>0</v>
      </c>
      <c r="M25" s="26">
        <f t="shared" ref="M25" si="3">SUM(E25:K25)/6</f>
        <v>0</v>
      </c>
    </row>
    <row r="28" spans="1:13" x14ac:dyDescent="0.25">
      <c r="C28" s="37" t="s">
        <v>40</v>
      </c>
    </row>
    <row r="29" spans="1:13" x14ac:dyDescent="0.25">
      <c r="A29" s="52" t="s">
        <v>36</v>
      </c>
      <c r="B29" s="52" t="s">
        <v>37</v>
      </c>
      <c r="C29" s="16" t="s">
        <v>1</v>
      </c>
      <c r="D29" s="33" t="s">
        <v>2</v>
      </c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/>
      <c r="L29" s="17" t="s">
        <v>3</v>
      </c>
      <c r="M29" s="16" t="s">
        <v>4</v>
      </c>
    </row>
    <row r="30" spans="1:13" x14ac:dyDescent="0.25">
      <c r="A30" s="18"/>
      <c r="B30" s="18"/>
      <c r="C30" s="18"/>
      <c r="D30" s="18"/>
      <c r="E30" s="19" t="s">
        <v>5</v>
      </c>
      <c r="F30" s="19" t="s">
        <v>5</v>
      </c>
      <c r="G30" s="19" t="s">
        <v>5</v>
      </c>
      <c r="H30" s="19" t="s">
        <v>5</v>
      </c>
      <c r="I30" s="19" t="s">
        <v>5</v>
      </c>
      <c r="J30" s="19" t="s">
        <v>5</v>
      </c>
      <c r="K30" s="19" t="s">
        <v>9</v>
      </c>
      <c r="L30" s="20"/>
      <c r="M30" s="21" t="s">
        <v>6</v>
      </c>
    </row>
    <row r="31" spans="1:13" x14ac:dyDescent="0.25">
      <c r="A31" s="41">
        <v>1</v>
      </c>
      <c r="B31" s="41" t="s">
        <v>39</v>
      </c>
      <c r="C31" s="38" t="s">
        <v>15</v>
      </c>
      <c r="D31" s="38" t="s">
        <v>12</v>
      </c>
      <c r="E31" s="113">
        <v>211</v>
      </c>
      <c r="F31" s="24">
        <v>150</v>
      </c>
      <c r="G31" s="24">
        <v>157</v>
      </c>
      <c r="H31" s="24">
        <v>195</v>
      </c>
      <c r="I31" s="24">
        <v>177</v>
      </c>
      <c r="J31" s="24">
        <v>192</v>
      </c>
      <c r="K31" s="24"/>
      <c r="L31" s="25">
        <f>SUM(E31:K31)</f>
        <v>1082</v>
      </c>
      <c r="M31" s="26">
        <f>SUM(E31:K31)/6</f>
        <v>180.33333333333334</v>
      </c>
    </row>
    <row r="32" spans="1:13" x14ac:dyDescent="0.25">
      <c r="A32" s="41">
        <v>2</v>
      </c>
      <c r="B32" s="41" t="s">
        <v>38</v>
      </c>
      <c r="C32" s="39" t="s">
        <v>14</v>
      </c>
      <c r="D32" s="39" t="s">
        <v>12</v>
      </c>
      <c r="E32" s="27">
        <v>167</v>
      </c>
      <c r="F32" s="28">
        <v>171</v>
      </c>
      <c r="G32" s="28">
        <v>158</v>
      </c>
      <c r="H32" s="28">
        <v>177</v>
      </c>
      <c r="I32" s="28">
        <v>163</v>
      </c>
      <c r="J32" s="28">
        <v>135</v>
      </c>
      <c r="K32" s="32"/>
      <c r="L32" s="25">
        <f>SUM(E32:K32)</f>
        <v>971</v>
      </c>
      <c r="M32" s="26">
        <f>SUM(E32:K32)/6</f>
        <v>161.83333333333334</v>
      </c>
    </row>
    <row r="33" spans="1:13" x14ac:dyDescent="0.25">
      <c r="A33" s="41">
        <v>3</v>
      </c>
      <c r="B33" s="41">
        <v>1</v>
      </c>
      <c r="C33" s="38" t="s">
        <v>16</v>
      </c>
      <c r="D33" s="38" t="s">
        <v>12</v>
      </c>
      <c r="E33" s="29">
        <v>147</v>
      </c>
      <c r="F33" s="30">
        <v>144</v>
      </c>
      <c r="G33" s="30">
        <v>123</v>
      </c>
      <c r="H33" s="30">
        <v>158</v>
      </c>
      <c r="I33" s="30">
        <v>142</v>
      </c>
      <c r="J33" s="115">
        <v>233</v>
      </c>
      <c r="K33" s="24"/>
      <c r="L33" s="25">
        <f>SUM(E33:K33)</f>
        <v>947</v>
      </c>
      <c r="M33" s="26">
        <f>SUM(E33:K33)/6</f>
        <v>157.83333333333334</v>
      </c>
    </row>
    <row r="34" spans="1:13" x14ac:dyDescent="0.25">
      <c r="A34" s="41">
        <v>4</v>
      </c>
      <c r="B34" s="41" t="s">
        <v>38</v>
      </c>
      <c r="C34" s="38" t="s">
        <v>17</v>
      </c>
      <c r="D34" s="38" t="s">
        <v>12</v>
      </c>
      <c r="E34" s="29">
        <v>160</v>
      </c>
      <c r="F34" s="30">
        <v>130</v>
      </c>
      <c r="G34" s="30">
        <v>160</v>
      </c>
      <c r="H34" s="30">
        <v>167</v>
      </c>
      <c r="I34" s="30">
        <v>138</v>
      </c>
      <c r="J34" s="30">
        <v>154</v>
      </c>
      <c r="K34" s="24"/>
      <c r="L34" s="25">
        <f>SUM(E34:K34)</f>
        <v>909</v>
      </c>
      <c r="M34" s="26">
        <f>SUM(E34:K34)/6</f>
        <v>151.5</v>
      </c>
    </row>
    <row r="35" spans="1:13" x14ac:dyDescent="0.25">
      <c r="A35" s="41">
        <v>5</v>
      </c>
      <c r="B35" s="41">
        <v>1</v>
      </c>
      <c r="C35" s="38" t="s">
        <v>18</v>
      </c>
      <c r="D35" s="38" t="s">
        <v>12</v>
      </c>
      <c r="E35" s="29">
        <v>136</v>
      </c>
      <c r="F35" s="30">
        <v>194</v>
      </c>
      <c r="G35" s="30">
        <v>146</v>
      </c>
      <c r="H35" s="30">
        <v>125</v>
      </c>
      <c r="I35" s="30">
        <v>141</v>
      </c>
      <c r="J35" s="30">
        <v>159</v>
      </c>
      <c r="K35" s="24"/>
      <c r="L35" s="25">
        <f>SUM(E35:K35)</f>
        <v>901</v>
      </c>
      <c r="M35" s="26">
        <f>SUM(E35:K35)/6</f>
        <v>150.16666666666666</v>
      </c>
    </row>
    <row r="36" spans="1:13" x14ac:dyDescent="0.25">
      <c r="A36" s="41">
        <v>6</v>
      </c>
      <c r="B36" s="41">
        <v>2</v>
      </c>
      <c r="C36" s="38" t="s">
        <v>35</v>
      </c>
      <c r="D36" s="38" t="s">
        <v>12</v>
      </c>
      <c r="E36" s="29">
        <v>122</v>
      </c>
      <c r="F36" s="30">
        <v>112</v>
      </c>
      <c r="G36" s="30">
        <v>136</v>
      </c>
      <c r="H36" s="30">
        <v>146</v>
      </c>
      <c r="I36" s="30">
        <v>112</v>
      </c>
      <c r="J36" s="30">
        <v>151</v>
      </c>
      <c r="K36" s="24"/>
      <c r="L36" s="25">
        <f t="shared" ref="L36:L37" si="4">SUM(E36:K36)</f>
        <v>779</v>
      </c>
      <c r="M36" s="26">
        <f t="shared" ref="M36:M37" si="5">SUM(E36:K36)/6</f>
        <v>129.83333333333334</v>
      </c>
    </row>
    <row r="37" spans="1:13" x14ac:dyDescent="0.25">
      <c r="A37" s="41">
        <v>7</v>
      </c>
      <c r="B37" s="41"/>
      <c r="C37" s="22"/>
      <c r="D37" s="40"/>
      <c r="E37" s="27"/>
      <c r="F37" s="28"/>
      <c r="G37" s="28"/>
      <c r="H37" s="28"/>
      <c r="I37" s="28"/>
      <c r="J37" s="28"/>
      <c r="K37" s="32"/>
      <c r="L37" s="25">
        <f t="shared" si="4"/>
        <v>0</v>
      </c>
      <c r="M37" s="26">
        <f t="shared" si="5"/>
        <v>0</v>
      </c>
    </row>
  </sheetData>
  <sortState ref="C8:N24">
    <sortCondition descending="1" ref="L8:L24"/>
  </sortState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topLeftCell="A10" zoomScale="80" zoomScaleNormal="80" workbookViewId="0">
      <selection activeCell="F35" sqref="F35"/>
    </sheetView>
  </sheetViews>
  <sheetFormatPr defaultColWidth="9.140625" defaultRowHeight="15" x14ac:dyDescent="0.25"/>
  <cols>
    <col min="1" max="1" width="6.5703125" style="66" customWidth="1"/>
    <col min="2" max="2" width="7.28515625" style="66" customWidth="1"/>
    <col min="3" max="3" width="23.5703125" style="66" customWidth="1"/>
    <col min="4" max="4" width="14.85546875" style="66" customWidth="1"/>
    <col min="5" max="5" width="12.5703125" style="66" customWidth="1"/>
    <col min="6" max="10" width="6.7109375" style="66" customWidth="1"/>
    <col min="11" max="11" width="8.28515625" style="66" customWidth="1"/>
    <col min="12" max="12" width="12" style="66" customWidth="1"/>
    <col min="13" max="13" width="11.7109375" style="67" customWidth="1"/>
    <col min="14" max="14" width="12.140625" style="66" customWidth="1"/>
    <col min="15" max="15" width="11.140625" style="66" customWidth="1"/>
    <col min="16" max="16" width="10.140625" style="66" customWidth="1"/>
    <col min="17" max="17" width="9.7109375" style="66" customWidth="1"/>
    <col min="18" max="18" width="9.140625" style="54" hidden="1" customWidth="1"/>
    <col min="19" max="19" width="4.7109375" style="54" customWidth="1"/>
    <col min="20" max="20" width="10.140625" style="54" customWidth="1"/>
    <col min="21" max="21" width="8.5703125" style="54" customWidth="1"/>
    <col min="22" max="22" width="7.5703125" style="54" customWidth="1"/>
    <col min="23" max="23" width="40.28515625" style="54" customWidth="1"/>
    <col min="24" max="24" width="5.85546875" style="54" customWidth="1"/>
    <col min="25" max="25" width="7.140625" style="54" customWidth="1"/>
    <col min="26" max="16384" width="9.140625" style="54"/>
  </cols>
  <sheetData>
    <row r="1" spans="1:25" ht="20.25" x14ac:dyDescent="0.25">
      <c r="A1" s="128" t="s">
        <v>42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25" ht="23.25" x14ac:dyDescent="0.35">
      <c r="A2"/>
      <c r="B2"/>
      <c r="C2"/>
      <c r="D2" s="68"/>
      <c r="E2"/>
      <c r="F2"/>
      <c r="G2" s="11" t="s">
        <v>44</v>
      </c>
      <c r="H2"/>
      <c r="I2"/>
      <c r="J2"/>
      <c r="K2"/>
      <c r="L2"/>
      <c r="M2"/>
      <c r="N2"/>
      <c r="O2"/>
      <c r="P2"/>
      <c r="Q2"/>
      <c r="R2" s="55"/>
      <c r="S2" s="55"/>
      <c r="T2" s="55"/>
      <c r="U2" s="55"/>
      <c r="V2" s="55"/>
      <c r="W2" s="55"/>
      <c r="X2" s="55"/>
      <c r="Y2" s="55"/>
    </row>
    <row r="3" spans="1:25" ht="24" thickBot="1" x14ac:dyDescent="0.4">
      <c r="A3"/>
      <c r="B3"/>
      <c r="C3" s="69" t="s">
        <v>45</v>
      </c>
      <c r="D3" s="70"/>
      <c r="E3" s="70"/>
      <c r="F3"/>
      <c r="G3" s="68"/>
      <c r="H3"/>
      <c r="I3"/>
      <c r="J3"/>
      <c r="K3"/>
      <c r="L3"/>
      <c r="M3"/>
      <c r="N3"/>
      <c r="O3"/>
      <c r="P3"/>
      <c r="Q3"/>
      <c r="R3" s="55"/>
      <c r="S3" s="55"/>
    </row>
    <row r="4" spans="1:25" x14ac:dyDescent="0.25">
      <c r="A4" s="124" t="s">
        <v>0</v>
      </c>
      <c r="B4" s="73" t="s">
        <v>37</v>
      </c>
      <c r="C4" s="124" t="s">
        <v>1</v>
      </c>
      <c r="D4" s="126" t="s">
        <v>2</v>
      </c>
      <c r="E4" s="71" t="s">
        <v>46</v>
      </c>
      <c r="F4" s="72">
        <v>1</v>
      </c>
      <c r="G4" s="73">
        <v>2</v>
      </c>
      <c r="H4" s="73">
        <v>3</v>
      </c>
      <c r="I4" s="73">
        <v>4</v>
      </c>
      <c r="J4" s="73">
        <v>5</v>
      </c>
      <c r="K4" s="73">
        <v>6</v>
      </c>
      <c r="L4" s="73">
        <v>7</v>
      </c>
      <c r="M4" s="120" t="s">
        <v>50</v>
      </c>
      <c r="N4" s="118" t="s">
        <v>47</v>
      </c>
      <c r="O4" s="118" t="s">
        <v>53</v>
      </c>
      <c r="P4" s="120" t="s">
        <v>48</v>
      </c>
      <c r="Q4" s="122" t="s">
        <v>36</v>
      </c>
      <c r="R4" s="57"/>
      <c r="S4" s="57"/>
    </row>
    <row r="5" spans="1:25" x14ac:dyDescent="0.25">
      <c r="A5" s="125"/>
      <c r="B5" s="76"/>
      <c r="C5" s="125"/>
      <c r="D5" s="127"/>
      <c r="E5" s="74" t="s">
        <v>49</v>
      </c>
      <c r="F5" s="75" t="s">
        <v>5</v>
      </c>
      <c r="G5" s="76" t="s">
        <v>5</v>
      </c>
      <c r="H5" s="76" t="s">
        <v>5</v>
      </c>
      <c r="I5" s="76" t="s">
        <v>5</v>
      </c>
      <c r="J5" s="76" t="s">
        <v>5</v>
      </c>
      <c r="K5" s="76" t="s">
        <v>5</v>
      </c>
      <c r="L5" s="76" t="s">
        <v>5</v>
      </c>
      <c r="M5" s="121"/>
      <c r="N5" s="119"/>
      <c r="O5" s="119"/>
      <c r="P5" s="121"/>
      <c r="Q5" s="123"/>
      <c r="R5" s="57"/>
      <c r="S5" s="57"/>
    </row>
    <row r="6" spans="1:25" x14ac:dyDescent="0.2">
      <c r="A6" s="129">
        <v>1</v>
      </c>
      <c r="B6" s="129" t="s">
        <v>38</v>
      </c>
      <c r="C6" s="130" t="s">
        <v>20</v>
      </c>
      <c r="D6" s="130" t="s">
        <v>12</v>
      </c>
      <c r="E6" s="77">
        <v>1507</v>
      </c>
      <c r="F6" s="78">
        <v>168</v>
      </c>
      <c r="G6" s="79">
        <v>197</v>
      </c>
      <c r="H6" s="79">
        <v>221</v>
      </c>
      <c r="I6" s="79">
        <v>188</v>
      </c>
      <c r="J6" s="79">
        <v>198</v>
      </c>
      <c r="K6" s="79">
        <v>203</v>
      </c>
      <c r="L6" s="117">
        <v>298</v>
      </c>
      <c r="M6" s="80">
        <v>100</v>
      </c>
      <c r="N6" s="81">
        <f t="shared" ref="N6:N21" si="0">(F6+G6+H6+I6+J6+K6+L6)/7</f>
        <v>210.42857142857142</v>
      </c>
      <c r="O6" s="82">
        <f t="shared" ref="O6:O21" si="1">(E6+F6+G6+H6+I6+J6+K6+L6)/13</f>
        <v>229.23076923076923</v>
      </c>
      <c r="P6" s="83">
        <f t="shared" ref="P6:P21" si="2">E6+F6+G6+H6+I6+J6+K6+L6+M6</f>
        <v>3080</v>
      </c>
      <c r="Q6" s="84">
        <f>Q5+1</f>
        <v>1</v>
      </c>
      <c r="R6" s="57"/>
      <c r="S6" s="57"/>
    </row>
    <row r="7" spans="1:25" x14ac:dyDescent="0.2">
      <c r="A7" s="129">
        <v>2</v>
      </c>
      <c r="B7" s="129">
        <v>3</v>
      </c>
      <c r="C7" s="130" t="s">
        <v>23</v>
      </c>
      <c r="D7" s="130" t="s">
        <v>12</v>
      </c>
      <c r="E7" s="77">
        <v>1120</v>
      </c>
      <c r="F7" s="85">
        <v>217</v>
      </c>
      <c r="G7" s="86">
        <v>226</v>
      </c>
      <c r="H7" s="86">
        <v>244</v>
      </c>
      <c r="I7" s="86">
        <v>193</v>
      </c>
      <c r="J7" s="86">
        <v>216</v>
      </c>
      <c r="K7" s="86">
        <v>195</v>
      </c>
      <c r="L7" s="86">
        <v>226</v>
      </c>
      <c r="M7" s="87">
        <v>140</v>
      </c>
      <c r="N7" s="81">
        <f t="shared" si="0"/>
        <v>216.71428571428572</v>
      </c>
      <c r="O7" s="82">
        <f t="shared" si="1"/>
        <v>202.84615384615384</v>
      </c>
      <c r="P7" s="83">
        <f t="shared" si="2"/>
        <v>2777</v>
      </c>
      <c r="Q7" s="84">
        <f>Q6+1</f>
        <v>2</v>
      </c>
      <c r="R7" s="57"/>
      <c r="S7" s="57"/>
    </row>
    <row r="8" spans="1:25" x14ac:dyDescent="0.2">
      <c r="A8" s="129">
        <v>3</v>
      </c>
      <c r="B8" s="129">
        <v>1</v>
      </c>
      <c r="C8" s="130" t="s">
        <v>19</v>
      </c>
      <c r="D8" s="130" t="s">
        <v>12</v>
      </c>
      <c r="E8" s="77">
        <v>1230</v>
      </c>
      <c r="F8" s="85">
        <v>190</v>
      </c>
      <c r="G8" s="86">
        <v>168</v>
      </c>
      <c r="H8" s="86">
        <v>256</v>
      </c>
      <c r="I8" s="86">
        <v>188</v>
      </c>
      <c r="J8" s="86">
        <v>193</v>
      </c>
      <c r="K8" s="86">
        <v>180</v>
      </c>
      <c r="L8" s="86">
        <v>229</v>
      </c>
      <c r="M8" s="87">
        <v>60</v>
      </c>
      <c r="N8" s="81">
        <f t="shared" si="0"/>
        <v>200.57142857142858</v>
      </c>
      <c r="O8" s="82">
        <f t="shared" si="1"/>
        <v>202.61538461538461</v>
      </c>
      <c r="P8" s="83">
        <f t="shared" si="2"/>
        <v>2694</v>
      </c>
      <c r="Q8" s="84">
        <f>Q7+1</f>
        <v>3</v>
      </c>
      <c r="R8" s="57"/>
      <c r="S8" s="57"/>
    </row>
    <row r="9" spans="1:25" x14ac:dyDescent="0.25">
      <c r="A9" s="41">
        <v>4</v>
      </c>
      <c r="B9" s="41" t="s">
        <v>38</v>
      </c>
      <c r="C9" s="38" t="s">
        <v>21</v>
      </c>
      <c r="D9" s="38" t="s">
        <v>12</v>
      </c>
      <c r="E9" s="77">
        <v>1198</v>
      </c>
      <c r="F9" s="85">
        <v>185</v>
      </c>
      <c r="G9" s="86">
        <v>204</v>
      </c>
      <c r="H9" s="86">
        <v>204</v>
      </c>
      <c r="I9" s="86">
        <v>195</v>
      </c>
      <c r="J9" s="86">
        <v>181</v>
      </c>
      <c r="K9" s="86">
        <v>188</v>
      </c>
      <c r="L9" s="86">
        <v>213</v>
      </c>
      <c r="M9" s="87">
        <v>80</v>
      </c>
      <c r="N9" s="81">
        <f t="shared" si="0"/>
        <v>195.71428571428572</v>
      </c>
      <c r="O9" s="82">
        <f t="shared" si="1"/>
        <v>197.53846153846155</v>
      </c>
      <c r="P9" s="83">
        <f t="shared" si="2"/>
        <v>2648</v>
      </c>
      <c r="Q9" s="88">
        <f t="shared" ref="Q9:Q13" si="3">Q8+1</f>
        <v>4</v>
      </c>
      <c r="R9" s="57"/>
      <c r="S9" s="57"/>
    </row>
    <row r="10" spans="1:25" x14ac:dyDescent="0.25">
      <c r="A10" s="41">
        <v>5</v>
      </c>
      <c r="B10" s="41">
        <v>1</v>
      </c>
      <c r="C10" s="38" t="s">
        <v>32</v>
      </c>
      <c r="D10" s="39" t="s">
        <v>12</v>
      </c>
      <c r="E10" s="89">
        <v>1128</v>
      </c>
      <c r="F10" s="85">
        <v>154</v>
      </c>
      <c r="G10" s="86">
        <v>234</v>
      </c>
      <c r="H10" s="86">
        <v>192</v>
      </c>
      <c r="I10" s="86">
        <v>184</v>
      </c>
      <c r="J10" s="86">
        <v>210</v>
      </c>
      <c r="K10" s="86">
        <v>213</v>
      </c>
      <c r="L10" s="86">
        <v>207</v>
      </c>
      <c r="M10" s="87">
        <v>80</v>
      </c>
      <c r="N10" s="81">
        <f t="shared" si="0"/>
        <v>199.14285714285714</v>
      </c>
      <c r="O10" s="82">
        <f t="shared" si="1"/>
        <v>194</v>
      </c>
      <c r="P10" s="83">
        <f t="shared" si="2"/>
        <v>2602</v>
      </c>
      <c r="Q10" s="88">
        <f t="shared" si="3"/>
        <v>5</v>
      </c>
      <c r="R10" s="57"/>
      <c r="S10" s="59"/>
    </row>
    <row r="11" spans="1:25" x14ac:dyDescent="0.25">
      <c r="A11" s="41">
        <v>6</v>
      </c>
      <c r="B11" s="41">
        <v>2</v>
      </c>
      <c r="C11" s="38" t="s">
        <v>29</v>
      </c>
      <c r="D11" s="39" t="s">
        <v>12</v>
      </c>
      <c r="E11" s="89">
        <v>1094</v>
      </c>
      <c r="F11" s="85">
        <v>177</v>
      </c>
      <c r="G11" s="86">
        <v>190</v>
      </c>
      <c r="H11" s="86">
        <v>202</v>
      </c>
      <c r="I11" s="86">
        <v>174</v>
      </c>
      <c r="J11" s="86">
        <v>177</v>
      </c>
      <c r="K11" s="86">
        <v>149</v>
      </c>
      <c r="L11" s="86">
        <v>187</v>
      </c>
      <c r="M11" s="87">
        <v>60</v>
      </c>
      <c r="N11" s="81">
        <f t="shared" si="0"/>
        <v>179.42857142857142</v>
      </c>
      <c r="O11" s="82">
        <f t="shared" si="1"/>
        <v>180.76923076923077</v>
      </c>
      <c r="P11" s="83">
        <f t="shared" si="2"/>
        <v>2410</v>
      </c>
      <c r="Q11" s="88">
        <f>Q10+1</f>
        <v>6</v>
      </c>
      <c r="R11" s="57"/>
      <c r="S11" s="59"/>
      <c r="T11" s="59"/>
    </row>
    <row r="12" spans="1:25" x14ac:dyDescent="0.25">
      <c r="A12" s="41">
        <v>7</v>
      </c>
      <c r="B12" s="41" t="s">
        <v>38</v>
      </c>
      <c r="C12" s="38" t="s">
        <v>31</v>
      </c>
      <c r="D12" s="39" t="s">
        <v>12</v>
      </c>
      <c r="E12" s="89">
        <v>1194</v>
      </c>
      <c r="F12" s="85">
        <v>168</v>
      </c>
      <c r="G12" s="86">
        <v>145</v>
      </c>
      <c r="H12" s="86">
        <v>173</v>
      </c>
      <c r="I12" s="86">
        <v>177</v>
      </c>
      <c r="J12" s="86">
        <v>162</v>
      </c>
      <c r="K12" s="86">
        <v>189</v>
      </c>
      <c r="L12" s="86">
        <v>177</v>
      </c>
      <c r="M12" s="87">
        <v>20</v>
      </c>
      <c r="N12" s="81">
        <f t="shared" si="0"/>
        <v>170.14285714285714</v>
      </c>
      <c r="O12" s="82">
        <f t="shared" si="1"/>
        <v>183.46153846153845</v>
      </c>
      <c r="P12" s="83">
        <f t="shared" si="2"/>
        <v>2405</v>
      </c>
      <c r="Q12" s="88">
        <f t="shared" si="3"/>
        <v>7</v>
      </c>
      <c r="R12" s="57"/>
      <c r="S12" s="59"/>
      <c r="T12" s="59"/>
      <c r="U12" s="60"/>
      <c r="V12" s="61"/>
      <c r="W12" s="61"/>
    </row>
    <row r="13" spans="1:25" ht="15.75" thickBot="1" x14ac:dyDescent="0.3">
      <c r="A13" s="45">
        <v>8</v>
      </c>
      <c r="B13" s="45" t="s">
        <v>38</v>
      </c>
      <c r="C13" s="46" t="s">
        <v>22</v>
      </c>
      <c r="D13" s="47" t="s">
        <v>13</v>
      </c>
      <c r="E13" s="89">
        <v>1157</v>
      </c>
      <c r="F13" s="85">
        <v>186</v>
      </c>
      <c r="G13" s="86">
        <v>167</v>
      </c>
      <c r="H13" s="86">
        <v>187</v>
      </c>
      <c r="I13" s="86">
        <v>148</v>
      </c>
      <c r="J13" s="86">
        <v>0</v>
      </c>
      <c r="K13" s="86">
        <v>0</v>
      </c>
      <c r="L13" s="86">
        <v>0</v>
      </c>
      <c r="M13" s="87">
        <v>20</v>
      </c>
      <c r="N13" s="81">
        <f t="shared" si="0"/>
        <v>98.285714285714292</v>
      </c>
      <c r="O13" s="82">
        <f t="shared" si="1"/>
        <v>141.92307692307693</v>
      </c>
      <c r="P13" s="83">
        <f t="shared" si="2"/>
        <v>1865</v>
      </c>
      <c r="Q13" s="88">
        <f t="shared" si="3"/>
        <v>8</v>
      </c>
      <c r="R13" s="57"/>
      <c r="S13" s="59"/>
      <c r="T13" s="59"/>
      <c r="U13" s="60"/>
      <c r="V13" s="61"/>
      <c r="W13" s="61"/>
    </row>
    <row r="14" spans="1:25" ht="16.149999999999999" customHeight="1" thickTop="1" x14ac:dyDescent="0.25">
      <c r="A14" s="105">
        <v>9</v>
      </c>
      <c r="B14" s="42" t="s">
        <v>39</v>
      </c>
      <c r="C14" s="43" t="s">
        <v>27</v>
      </c>
      <c r="D14" s="44" t="s">
        <v>12</v>
      </c>
      <c r="E14" s="90">
        <v>1027</v>
      </c>
      <c r="F14" s="116">
        <v>205</v>
      </c>
      <c r="G14" s="91">
        <v>244</v>
      </c>
      <c r="H14" s="91">
        <v>231</v>
      </c>
      <c r="I14" s="91">
        <v>193</v>
      </c>
      <c r="J14" s="91">
        <v>236</v>
      </c>
      <c r="K14" s="91">
        <v>172</v>
      </c>
      <c r="L14" s="91">
        <v>184</v>
      </c>
      <c r="M14" s="92">
        <v>80</v>
      </c>
      <c r="N14" s="81">
        <f t="shared" si="0"/>
        <v>209.28571428571428</v>
      </c>
      <c r="O14" s="82">
        <f t="shared" si="1"/>
        <v>191.69230769230768</v>
      </c>
      <c r="P14" s="83">
        <f t="shared" si="2"/>
        <v>2572</v>
      </c>
      <c r="Q14" s="93">
        <v>1</v>
      </c>
      <c r="R14" s="57"/>
      <c r="S14" s="59"/>
      <c r="T14" s="59"/>
      <c r="U14" s="60"/>
      <c r="V14" s="61"/>
      <c r="W14" s="61"/>
    </row>
    <row r="15" spans="1:25" x14ac:dyDescent="0.25">
      <c r="A15" s="106">
        <v>10</v>
      </c>
      <c r="B15" s="41" t="s">
        <v>39</v>
      </c>
      <c r="C15" s="38" t="s">
        <v>30</v>
      </c>
      <c r="D15" s="39" t="s">
        <v>12</v>
      </c>
      <c r="E15" s="77">
        <v>1079</v>
      </c>
      <c r="F15" s="78">
        <v>177</v>
      </c>
      <c r="G15" s="79">
        <v>182</v>
      </c>
      <c r="H15" s="79">
        <v>203</v>
      </c>
      <c r="I15" s="79">
        <v>203</v>
      </c>
      <c r="J15" s="79">
        <v>199</v>
      </c>
      <c r="K15" s="79">
        <v>184</v>
      </c>
      <c r="L15" s="79">
        <v>169</v>
      </c>
      <c r="M15" s="80">
        <v>100</v>
      </c>
      <c r="N15" s="81">
        <f t="shared" si="0"/>
        <v>188.14285714285714</v>
      </c>
      <c r="O15" s="82">
        <f t="shared" si="1"/>
        <v>184.30769230769232</v>
      </c>
      <c r="P15" s="83">
        <f t="shared" si="2"/>
        <v>2496</v>
      </c>
      <c r="Q15" s="94">
        <f>Q14+1</f>
        <v>2</v>
      </c>
      <c r="R15" s="57"/>
      <c r="S15" s="59"/>
      <c r="T15" s="59"/>
      <c r="U15" s="64"/>
      <c r="V15" s="64"/>
      <c r="W15" s="64"/>
    </row>
    <row r="16" spans="1:25" x14ac:dyDescent="0.25">
      <c r="A16" s="106">
        <v>11</v>
      </c>
      <c r="B16" s="41" t="s">
        <v>38</v>
      </c>
      <c r="C16" s="39" t="s">
        <v>33</v>
      </c>
      <c r="D16" s="39" t="s">
        <v>12</v>
      </c>
      <c r="E16" s="77">
        <v>982</v>
      </c>
      <c r="F16" s="78">
        <v>209</v>
      </c>
      <c r="G16" s="79">
        <v>191</v>
      </c>
      <c r="H16" s="79">
        <v>198</v>
      </c>
      <c r="I16" s="79">
        <v>191</v>
      </c>
      <c r="J16" s="79">
        <v>187</v>
      </c>
      <c r="K16" s="79">
        <v>184</v>
      </c>
      <c r="L16" s="79">
        <v>203</v>
      </c>
      <c r="M16" s="80">
        <v>140</v>
      </c>
      <c r="N16" s="81">
        <f t="shared" si="0"/>
        <v>194.71428571428572</v>
      </c>
      <c r="O16" s="82">
        <f t="shared" si="1"/>
        <v>180.38461538461539</v>
      </c>
      <c r="P16" s="83">
        <f t="shared" si="2"/>
        <v>2485</v>
      </c>
      <c r="Q16" s="94">
        <f>Q15+1</f>
        <v>3</v>
      </c>
      <c r="R16" s="57"/>
      <c r="S16" s="59"/>
      <c r="T16" s="59"/>
      <c r="U16" s="64"/>
      <c r="V16" s="64"/>
      <c r="W16" s="64"/>
    </row>
    <row r="17" spans="1:25" ht="16.149999999999999" customHeight="1" x14ac:dyDescent="0.25">
      <c r="A17" s="107">
        <v>12</v>
      </c>
      <c r="B17" s="41">
        <v>1</v>
      </c>
      <c r="C17" s="38" t="s">
        <v>25</v>
      </c>
      <c r="D17" s="38" t="s">
        <v>12</v>
      </c>
      <c r="E17" s="89">
        <v>1046</v>
      </c>
      <c r="F17" s="85">
        <v>163</v>
      </c>
      <c r="G17" s="86">
        <v>175</v>
      </c>
      <c r="H17" s="86">
        <v>179</v>
      </c>
      <c r="I17" s="86">
        <v>174</v>
      </c>
      <c r="J17" s="86">
        <v>184</v>
      </c>
      <c r="K17" s="86">
        <v>164</v>
      </c>
      <c r="L17" s="86">
        <v>205</v>
      </c>
      <c r="M17" s="87">
        <v>70</v>
      </c>
      <c r="N17" s="81">
        <f t="shared" si="0"/>
        <v>177.71428571428572</v>
      </c>
      <c r="O17" s="82">
        <f t="shared" si="1"/>
        <v>176.15384615384616</v>
      </c>
      <c r="P17" s="83">
        <f t="shared" si="2"/>
        <v>2360</v>
      </c>
      <c r="Q17" s="95">
        <f t="shared" ref="Q17:Q21" si="4">Q16+1</f>
        <v>4</v>
      </c>
      <c r="R17" s="57"/>
      <c r="S17" s="59"/>
      <c r="T17" s="59"/>
      <c r="U17" s="64"/>
      <c r="V17" s="64"/>
      <c r="W17" s="64"/>
    </row>
    <row r="18" spans="1:25" x14ac:dyDescent="0.25">
      <c r="A18" s="107">
        <v>13</v>
      </c>
      <c r="B18" s="41" t="s">
        <v>39</v>
      </c>
      <c r="C18" s="38" t="s">
        <v>24</v>
      </c>
      <c r="D18" s="38" t="s">
        <v>12</v>
      </c>
      <c r="E18" s="89">
        <v>1078</v>
      </c>
      <c r="F18" s="85">
        <v>165</v>
      </c>
      <c r="G18" s="86">
        <v>180</v>
      </c>
      <c r="H18" s="86">
        <v>161</v>
      </c>
      <c r="I18" s="86">
        <v>187</v>
      </c>
      <c r="J18" s="86">
        <v>182</v>
      </c>
      <c r="K18" s="86">
        <v>148</v>
      </c>
      <c r="L18" s="86">
        <v>154</v>
      </c>
      <c r="M18" s="87">
        <v>60</v>
      </c>
      <c r="N18" s="81">
        <f t="shared" si="0"/>
        <v>168.14285714285714</v>
      </c>
      <c r="O18" s="82">
        <f t="shared" si="1"/>
        <v>173.46153846153845</v>
      </c>
      <c r="P18" s="83">
        <f t="shared" si="2"/>
        <v>2315</v>
      </c>
      <c r="Q18" s="88">
        <f t="shared" si="4"/>
        <v>5</v>
      </c>
      <c r="R18" s="57"/>
      <c r="S18" s="59"/>
      <c r="T18" s="59"/>
      <c r="U18" s="64"/>
      <c r="V18" s="64"/>
      <c r="W18" s="64"/>
    </row>
    <row r="19" spans="1:25" x14ac:dyDescent="0.25">
      <c r="A19" s="107">
        <v>14</v>
      </c>
      <c r="B19" s="41" t="s">
        <v>39</v>
      </c>
      <c r="C19" s="38" t="s">
        <v>11</v>
      </c>
      <c r="D19" s="38" t="s">
        <v>12</v>
      </c>
      <c r="E19" s="89">
        <v>1073</v>
      </c>
      <c r="F19" s="85">
        <v>128</v>
      </c>
      <c r="G19" s="86">
        <v>188</v>
      </c>
      <c r="H19" s="86">
        <v>202</v>
      </c>
      <c r="I19" s="86">
        <v>168</v>
      </c>
      <c r="J19" s="86">
        <v>129</v>
      </c>
      <c r="K19" s="86">
        <v>190</v>
      </c>
      <c r="L19" s="86">
        <v>184</v>
      </c>
      <c r="M19" s="87">
        <v>40</v>
      </c>
      <c r="N19" s="81">
        <f t="shared" si="0"/>
        <v>169.85714285714286</v>
      </c>
      <c r="O19" s="82">
        <f t="shared" si="1"/>
        <v>174</v>
      </c>
      <c r="P19" s="83">
        <f t="shared" si="2"/>
        <v>2302</v>
      </c>
      <c r="Q19" s="88">
        <f t="shared" si="4"/>
        <v>6</v>
      </c>
      <c r="R19" s="57"/>
      <c r="S19" s="59"/>
      <c r="T19" s="59"/>
      <c r="U19" s="64"/>
      <c r="V19" s="64"/>
      <c r="W19" s="64"/>
      <c r="Y19" s="59"/>
    </row>
    <row r="20" spans="1:25" x14ac:dyDescent="0.25">
      <c r="A20" s="107">
        <v>15</v>
      </c>
      <c r="B20" s="41">
        <v>3</v>
      </c>
      <c r="C20" s="39" t="s">
        <v>26</v>
      </c>
      <c r="D20" s="39" t="s">
        <v>12</v>
      </c>
      <c r="E20" s="89">
        <v>1026</v>
      </c>
      <c r="F20" s="85">
        <v>157</v>
      </c>
      <c r="G20" s="86">
        <v>172</v>
      </c>
      <c r="H20" s="86">
        <v>135</v>
      </c>
      <c r="I20" s="86">
        <v>135</v>
      </c>
      <c r="J20" s="86">
        <v>153</v>
      </c>
      <c r="K20" s="86">
        <v>159</v>
      </c>
      <c r="L20" s="86">
        <v>118</v>
      </c>
      <c r="M20" s="87">
        <v>40</v>
      </c>
      <c r="N20" s="81">
        <f t="shared" si="0"/>
        <v>147</v>
      </c>
      <c r="O20" s="82">
        <f t="shared" si="1"/>
        <v>158.07692307692307</v>
      </c>
      <c r="P20" s="83">
        <f t="shared" si="2"/>
        <v>2095</v>
      </c>
      <c r="Q20" s="88">
        <f t="shared" si="4"/>
        <v>7</v>
      </c>
      <c r="R20" s="57"/>
      <c r="S20" s="59"/>
      <c r="T20" s="59"/>
      <c r="U20" s="60"/>
      <c r="V20" s="61"/>
      <c r="W20" s="61"/>
      <c r="X20" s="59"/>
      <c r="Y20" s="59"/>
    </row>
    <row r="21" spans="1:25" ht="15.75" thickBot="1" x14ac:dyDescent="0.3">
      <c r="A21" s="108">
        <v>16</v>
      </c>
      <c r="B21" s="45">
        <v>3</v>
      </c>
      <c r="C21" s="46" t="s">
        <v>34</v>
      </c>
      <c r="D21" s="47" t="s">
        <v>12</v>
      </c>
      <c r="E21" s="97">
        <v>944</v>
      </c>
      <c r="F21" s="98">
        <v>150</v>
      </c>
      <c r="G21" s="99">
        <v>175</v>
      </c>
      <c r="H21" s="99">
        <v>151</v>
      </c>
      <c r="I21" s="99">
        <v>138</v>
      </c>
      <c r="J21" s="99">
        <v>145</v>
      </c>
      <c r="K21" s="99">
        <v>151</v>
      </c>
      <c r="L21" s="99">
        <v>192</v>
      </c>
      <c r="M21" s="100">
        <v>30</v>
      </c>
      <c r="N21" s="101">
        <f t="shared" si="0"/>
        <v>157.42857142857142</v>
      </c>
      <c r="O21" s="82">
        <f t="shared" si="1"/>
        <v>157.38461538461539</v>
      </c>
      <c r="P21" s="103">
        <f t="shared" si="2"/>
        <v>2076</v>
      </c>
      <c r="Q21" s="104">
        <f t="shared" si="4"/>
        <v>8</v>
      </c>
      <c r="R21" s="57"/>
      <c r="S21" s="59"/>
      <c r="T21" s="60"/>
      <c r="U21" s="60"/>
      <c r="V21" s="61"/>
      <c r="W21" s="59"/>
      <c r="X21" s="59"/>
      <c r="Y21" s="59"/>
    </row>
    <row r="22" spans="1:25" x14ac:dyDescent="0.25">
      <c r="A22" s="63"/>
      <c r="B22" s="63"/>
      <c r="C22" s="56"/>
      <c r="D22" s="56"/>
      <c r="E22" s="62"/>
      <c r="F22" s="62"/>
      <c r="G22" s="62"/>
      <c r="H22" s="62"/>
      <c r="I22" s="56"/>
      <c r="J22" s="58"/>
      <c r="K22" s="65"/>
      <c r="L22" s="65"/>
      <c r="M22" s="65"/>
      <c r="N22" s="58"/>
      <c r="O22" s="58"/>
      <c r="P22" s="58"/>
      <c r="Q22" s="57"/>
      <c r="R22" s="59"/>
      <c r="S22" s="59"/>
      <c r="X22" s="59"/>
    </row>
    <row r="23" spans="1:25" x14ac:dyDescent="0.25">
      <c r="A23" s="63"/>
      <c r="B23" s="63"/>
      <c r="C23" s="56"/>
      <c r="D23" s="56"/>
      <c r="E23" s="62"/>
      <c r="F23" s="62"/>
      <c r="G23" s="62"/>
      <c r="H23" s="62"/>
      <c r="I23" s="56"/>
      <c r="J23" s="58"/>
      <c r="K23" s="65"/>
      <c r="L23" s="65"/>
      <c r="M23" s="65"/>
      <c r="N23" s="58"/>
      <c r="O23" s="58"/>
      <c r="P23" s="58"/>
      <c r="Q23" s="57"/>
      <c r="R23" s="59"/>
      <c r="S23" s="59"/>
      <c r="X23" s="59"/>
    </row>
    <row r="24" spans="1:25" ht="16.5" thickBot="1" x14ac:dyDescent="0.3">
      <c r="A24" s="63"/>
      <c r="B24" s="63"/>
      <c r="C24" s="109" t="s">
        <v>51</v>
      </c>
      <c r="D24" s="58"/>
      <c r="E24" s="58"/>
      <c r="F24" s="58"/>
      <c r="G24" s="58" t="s">
        <v>43</v>
      </c>
      <c r="H24" s="58" t="s">
        <v>43</v>
      </c>
      <c r="I24" s="63"/>
      <c r="J24" s="63"/>
      <c r="K24" s="58"/>
      <c r="X24" s="59"/>
    </row>
    <row r="25" spans="1:25" x14ac:dyDescent="0.25">
      <c r="A25" s="124" t="s">
        <v>0</v>
      </c>
      <c r="B25" s="73" t="s">
        <v>37</v>
      </c>
      <c r="C25" s="124" t="s">
        <v>1</v>
      </c>
      <c r="D25" s="126" t="s">
        <v>2</v>
      </c>
      <c r="E25" s="71" t="s">
        <v>46</v>
      </c>
      <c r="F25" s="72">
        <v>1</v>
      </c>
      <c r="G25" s="73">
        <v>2</v>
      </c>
      <c r="H25" s="73">
        <v>3</v>
      </c>
      <c r="I25" s="73">
        <v>4</v>
      </c>
      <c r="J25" s="73">
        <v>5</v>
      </c>
      <c r="K25" s="120" t="s">
        <v>52</v>
      </c>
      <c r="L25" s="118" t="s">
        <v>47</v>
      </c>
      <c r="M25" s="118" t="s">
        <v>57</v>
      </c>
      <c r="N25" s="120" t="s">
        <v>48</v>
      </c>
      <c r="O25" s="122" t="s">
        <v>36</v>
      </c>
    </row>
    <row r="26" spans="1:25" x14ac:dyDescent="0.25">
      <c r="A26" s="125"/>
      <c r="B26" s="76"/>
      <c r="C26" s="125"/>
      <c r="D26" s="127"/>
      <c r="E26" s="74" t="s">
        <v>49</v>
      </c>
      <c r="F26" s="75" t="s">
        <v>5</v>
      </c>
      <c r="G26" s="76" t="s">
        <v>5</v>
      </c>
      <c r="H26" s="76" t="s">
        <v>5</v>
      </c>
      <c r="I26" s="76" t="s">
        <v>5</v>
      </c>
      <c r="J26" s="76" t="s">
        <v>5</v>
      </c>
      <c r="K26" s="121"/>
      <c r="L26" s="119"/>
      <c r="M26" s="119"/>
      <c r="N26" s="121"/>
      <c r="O26" s="123"/>
    </row>
    <row r="27" spans="1:25" x14ac:dyDescent="0.2">
      <c r="A27" s="129">
        <v>1</v>
      </c>
      <c r="B27" s="129" t="s">
        <v>39</v>
      </c>
      <c r="C27" s="130" t="s">
        <v>15</v>
      </c>
      <c r="D27" s="130" t="s">
        <v>12</v>
      </c>
      <c r="E27" s="77">
        <v>1082</v>
      </c>
      <c r="F27" s="114">
        <v>237</v>
      </c>
      <c r="G27" s="79">
        <v>172</v>
      </c>
      <c r="H27" s="79">
        <v>135</v>
      </c>
      <c r="I27" s="79">
        <v>178</v>
      </c>
      <c r="J27" s="79">
        <v>164</v>
      </c>
      <c r="K27" s="80">
        <v>60</v>
      </c>
      <c r="L27" s="81">
        <f t="shared" ref="L27:L32" si="5">SUM(F27:J27)/5</f>
        <v>177.2</v>
      </c>
      <c r="M27" s="82">
        <f>SUM(E27:J27)/11</f>
        <v>178.90909090909091</v>
      </c>
      <c r="N27" s="83">
        <f t="shared" ref="N27:N32" si="6">SUM(E27:K27)</f>
        <v>2028</v>
      </c>
      <c r="O27" s="84">
        <f>O26+1</f>
        <v>1</v>
      </c>
    </row>
    <row r="28" spans="1:25" x14ac:dyDescent="0.2">
      <c r="A28" s="129">
        <v>2</v>
      </c>
      <c r="B28" s="129" t="s">
        <v>38</v>
      </c>
      <c r="C28" s="130" t="s">
        <v>14</v>
      </c>
      <c r="D28" s="130" t="s">
        <v>12</v>
      </c>
      <c r="E28" s="77">
        <v>971</v>
      </c>
      <c r="F28" s="85">
        <v>125</v>
      </c>
      <c r="G28" s="86">
        <v>166</v>
      </c>
      <c r="H28" s="86">
        <v>163</v>
      </c>
      <c r="I28" s="86">
        <v>181</v>
      </c>
      <c r="J28" s="86">
        <v>128</v>
      </c>
      <c r="K28" s="87">
        <v>60</v>
      </c>
      <c r="L28" s="81">
        <f t="shared" si="5"/>
        <v>152.6</v>
      </c>
      <c r="M28" s="82">
        <f t="shared" ref="M28:M32" si="7">SUM(E28:J28)/11</f>
        <v>157.63636363636363</v>
      </c>
      <c r="N28" s="83">
        <f t="shared" si="6"/>
        <v>1794</v>
      </c>
      <c r="O28" s="84">
        <f t="shared" ref="O28:O31" si="8">O27+1</f>
        <v>2</v>
      </c>
    </row>
    <row r="29" spans="1:25" x14ac:dyDescent="0.2">
      <c r="A29" s="129">
        <v>3</v>
      </c>
      <c r="B29" s="129">
        <v>1</v>
      </c>
      <c r="C29" s="130" t="s">
        <v>16</v>
      </c>
      <c r="D29" s="130" t="s">
        <v>12</v>
      </c>
      <c r="E29" s="77">
        <v>947</v>
      </c>
      <c r="F29" s="85">
        <v>105</v>
      </c>
      <c r="G29" s="86">
        <v>149</v>
      </c>
      <c r="H29" s="86">
        <v>151</v>
      </c>
      <c r="I29" s="86">
        <v>165</v>
      </c>
      <c r="J29" s="86">
        <v>158</v>
      </c>
      <c r="K29" s="87">
        <v>60</v>
      </c>
      <c r="L29" s="81">
        <f t="shared" si="5"/>
        <v>145.6</v>
      </c>
      <c r="M29" s="82">
        <f t="shared" si="7"/>
        <v>152.27272727272728</v>
      </c>
      <c r="N29" s="83">
        <f t="shared" si="6"/>
        <v>1735</v>
      </c>
      <c r="O29" s="84">
        <f>O28+1</f>
        <v>3</v>
      </c>
    </row>
    <row r="30" spans="1:25" x14ac:dyDescent="0.25">
      <c r="A30" s="41">
        <v>4</v>
      </c>
      <c r="B30" s="41" t="s">
        <v>38</v>
      </c>
      <c r="C30" s="38" t="s">
        <v>17</v>
      </c>
      <c r="D30" s="39" t="s">
        <v>12</v>
      </c>
      <c r="E30" s="77">
        <v>909</v>
      </c>
      <c r="F30" s="85">
        <v>141</v>
      </c>
      <c r="G30" s="86">
        <v>184</v>
      </c>
      <c r="H30" s="86">
        <v>156</v>
      </c>
      <c r="I30" s="86">
        <v>144</v>
      </c>
      <c r="J30" s="86">
        <v>132</v>
      </c>
      <c r="K30" s="87">
        <v>60</v>
      </c>
      <c r="L30" s="81">
        <f t="shared" si="5"/>
        <v>151.4</v>
      </c>
      <c r="M30" s="82">
        <f t="shared" si="7"/>
        <v>151.45454545454547</v>
      </c>
      <c r="N30" s="83">
        <f t="shared" si="6"/>
        <v>1726</v>
      </c>
      <c r="O30" s="88">
        <f t="shared" si="8"/>
        <v>4</v>
      </c>
    </row>
    <row r="31" spans="1:25" x14ac:dyDescent="0.25">
      <c r="A31" s="41">
        <v>5</v>
      </c>
      <c r="B31" s="41">
        <v>1</v>
      </c>
      <c r="C31" s="38" t="s">
        <v>18</v>
      </c>
      <c r="D31" s="39" t="s">
        <v>13</v>
      </c>
      <c r="E31" s="89">
        <v>901</v>
      </c>
      <c r="F31" s="85">
        <v>133</v>
      </c>
      <c r="G31" s="86">
        <v>134</v>
      </c>
      <c r="H31" s="86">
        <v>121</v>
      </c>
      <c r="I31" s="86">
        <v>139</v>
      </c>
      <c r="J31" s="86">
        <v>149</v>
      </c>
      <c r="K31" s="87">
        <v>40</v>
      </c>
      <c r="L31" s="81">
        <f t="shared" si="5"/>
        <v>135.19999999999999</v>
      </c>
      <c r="M31" s="82">
        <f t="shared" si="7"/>
        <v>143.36363636363637</v>
      </c>
      <c r="N31" s="83">
        <f t="shared" si="6"/>
        <v>1617</v>
      </c>
      <c r="O31" s="88">
        <f t="shared" si="8"/>
        <v>5</v>
      </c>
    </row>
    <row r="32" spans="1:25" x14ac:dyDescent="0.25">
      <c r="A32" s="41">
        <v>6</v>
      </c>
      <c r="B32" s="41">
        <v>2</v>
      </c>
      <c r="C32" s="38" t="s">
        <v>35</v>
      </c>
      <c r="D32" s="39" t="s">
        <v>12</v>
      </c>
      <c r="E32" s="89">
        <v>779</v>
      </c>
      <c r="F32" s="85">
        <v>132</v>
      </c>
      <c r="G32" s="86">
        <v>106</v>
      </c>
      <c r="H32" s="86">
        <v>131</v>
      </c>
      <c r="I32" s="86">
        <v>117</v>
      </c>
      <c r="J32" s="86">
        <v>134</v>
      </c>
      <c r="K32" s="87">
        <v>20</v>
      </c>
      <c r="L32" s="81">
        <f t="shared" si="5"/>
        <v>124</v>
      </c>
      <c r="M32" s="82">
        <f t="shared" si="7"/>
        <v>127.18181818181819</v>
      </c>
      <c r="N32" s="83">
        <f t="shared" si="6"/>
        <v>1419</v>
      </c>
      <c r="O32" s="88">
        <f>O31+1</f>
        <v>6</v>
      </c>
    </row>
    <row r="33" spans="1:15" ht="15.75" thickBot="1" x14ac:dyDescent="0.3">
      <c r="A33" s="41">
        <v>7</v>
      </c>
      <c r="B33" s="41">
        <v>3</v>
      </c>
      <c r="C33" s="46"/>
      <c r="D33" s="46"/>
      <c r="E33" s="97"/>
      <c r="F33" s="98"/>
      <c r="G33" s="99"/>
      <c r="H33" s="99"/>
      <c r="I33" s="99"/>
      <c r="J33" s="99"/>
      <c r="K33" s="100"/>
      <c r="L33" s="101"/>
      <c r="M33" s="102"/>
      <c r="N33" s="103"/>
      <c r="O33" s="104"/>
    </row>
    <row r="35" spans="1:15" x14ac:dyDescent="0.25">
      <c r="C35" s="110" t="s">
        <v>54</v>
      </c>
      <c r="D35" s="111" t="s">
        <v>55</v>
      </c>
      <c r="E35" s="111"/>
    </row>
    <row r="36" spans="1:15" x14ac:dyDescent="0.25">
      <c r="C36" s="112"/>
      <c r="D36" s="111" t="s">
        <v>56</v>
      </c>
      <c r="E36" s="111"/>
    </row>
  </sheetData>
  <sortState ref="B14:P21">
    <sortCondition descending="1" ref="P14:P21"/>
  </sortState>
  <mergeCells count="17">
    <mergeCell ref="A1:Q1"/>
    <mergeCell ref="N4:N5"/>
    <mergeCell ref="O4:O5"/>
    <mergeCell ref="P4:P5"/>
    <mergeCell ref="M25:M26"/>
    <mergeCell ref="N25:N26"/>
    <mergeCell ref="O25:O26"/>
    <mergeCell ref="Q4:Q5"/>
    <mergeCell ref="A4:A5"/>
    <mergeCell ref="C4:C5"/>
    <mergeCell ref="D4:D5"/>
    <mergeCell ref="A25:A26"/>
    <mergeCell ref="C25:C26"/>
    <mergeCell ref="D25:D26"/>
    <mergeCell ref="K25:K26"/>
    <mergeCell ref="L25:L26"/>
    <mergeCell ref="M4:M5"/>
  </mergeCells>
  <pageMargins left="0.7" right="0.7" top="0.75" bottom="0.75" header="0.3" footer="0.3"/>
  <pageSetup paperSize="9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отбор</vt:lpstr>
      <vt:lpstr>финал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2024-11-04T04:57:50Z</dcterms:modified>
</cp:coreProperties>
</file>